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<sst xmlns="http://schemas.openxmlformats.org/spreadsheetml/2006/main" count="21" uniqueCount="20">
  <si>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See text for explanation.</t>
  </si>
  <si>
    <t>Figure 22-15. Heat Energy Radiated from a Emitting Surface as a Function of the Surface Temperature</t>
  </si>
  <si>
    <t>User inputs in Orange</t>
  </si>
  <si>
    <t>Constants and Conversion Factors</t>
  </si>
  <si>
    <r>
      <t>W/m</t>
    </r>
    <r>
      <rPr>
        <vertAlign val="superscript"/>
        <sz val="10"/>
        <rFont val="Geneva"/>
        <family val="0"/>
      </rPr>
      <t>2</t>
    </r>
    <r>
      <rPr>
        <sz val="10"/>
        <rFont val="Geneva"/>
        <family val="0"/>
      </rPr>
      <t>K</t>
    </r>
    <r>
      <rPr>
        <vertAlign val="superscript"/>
        <sz val="10"/>
        <rFont val="Geneva"/>
        <family val="0"/>
      </rPr>
      <t>4</t>
    </r>
  </si>
  <si>
    <t>Surface Temperature</t>
  </si>
  <si>
    <t>Body 1</t>
  </si>
  <si>
    <t>Body 2</t>
  </si>
  <si>
    <r>
      <t>W/m</t>
    </r>
    <r>
      <rPr>
        <b/>
        <vertAlign val="superscript"/>
        <sz val="10"/>
        <rFont val="Arial"/>
        <family val="2"/>
      </rPr>
      <t>2</t>
    </r>
  </si>
  <si>
    <t>ºC</t>
  </si>
  <si>
    <t>K</t>
  </si>
  <si>
    <t>Initial Temperature (ºC)</t>
  </si>
  <si>
    <t>Temperature Step (ºC)</t>
  </si>
  <si>
    <t>Body 3</t>
  </si>
  <si>
    <t>Stefan-Boltzmann Constant, σ</t>
  </si>
  <si>
    <r>
      <t xml:space="preserve">Radiant Emittance,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</t>
    </r>
  </si>
  <si>
    <t>Emissivity*</t>
  </si>
  <si>
    <t>Kelvin</t>
  </si>
  <si>
    <t>Version 1. August 2, 2011. copyright, 2010, Microcosm, Inc.</t>
  </si>
  <si>
    <t>Implemented by Anthony Shao, Microcosm. Contact: bookproject@smad.com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</si>
</sst>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i/>
      <sz val="10"/>
      <name val="Geneva"/>
      <family val="0"/>
    </font>
    <font>
      <vertAlign val="superscript"/>
      <sz val="10"/>
      <name val="Genev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0" applyFont="1" applyAlignment="1">
      <alignment horizontal="left"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2" fontId="0" fillId="3" borderId="4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0" xfId="20" applyNumberFormat="1" applyFont="1" applyFill="1" applyBorder="1" applyAlignment="1">
      <alignment horizontal="right" vertical="center" wrapText="1"/>
      <protection/>
    </xf>
    <xf numFmtId="0" fontId="2" fillId="0" borderId="11" xfId="20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4" borderId="3" xfId="20" applyFont="1" applyFill="1" applyBorder="1" applyAlignment="1">
      <alignment horizontal="center" vertical="center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1" fillId="4" borderId="14" xfId="20" applyFont="1" applyFill="1" applyBorder="1" applyAlignment="1">
      <alignment horizontal="center" vertical="center"/>
      <protection/>
    </xf>
    <xf numFmtId="0" fontId="1" fillId="4" borderId="15" xfId="20" applyFont="1" applyFill="1" applyBorder="1" applyAlignment="1">
      <alignment horizontal="center" vertical="center"/>
      <protection/>
    </xf>
    <xf numFmtId="0" fontId="1" fillId="3" borderId="16" xfId="20" applyFont="1" applyFill="1" applyBorder="1" applyAlignment="1">
      <alignment horizontal="center" vertical="center" wrapText="1"/>
      <protection/>
    </xf>
    <xf numFmtId="0" fontId="1" fillId="3" borderId="17" xfId="20" applyFont="1" applyFill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4" borderId="7" xfId="20" applyFont="1" applyFill="1" applyBorder="1" applyAlignment="1">
      <alignment horizontal="left" vertical="center"/>
      <protection/>
    </xf>
    <xf numFmtId="0" fontId="5" fillId="4" borderId="8" xfId="20" applyFont="1" applyFill="1" applyBorder="1" applyAlignment="1">
      <alignment horizontal="left" vertical="center"/>
      <protection/>
    </xf>
    <xf numFmtId="0" fontId="5" fillId="4" borderId="18" xfId="20" applyFont="1" applyFill="1" applyBorder="1" applyAlignment="1">
      <alignment horizontal="left" vertical="center"/>
      <protection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Heat Radiated from an Emitting Body as a Function of the Surface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'Live Calc'!$B$8</c:f>
              <c:strCache>
                <c:ptCount val="1"/>
                <c:pt idx="0">
                  <c:v>Body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Calc'!$K$17:$K$62</c:f>
              <c:numCache/>
            </c:numRef>
          </c:xVal>
          <c:yVal>
            <c:numRef>
              <c:f>'Live Calc'!$L$17:$L$62</c:f>
              <c:numCache/>
            </c:numRef>
          </c:yVal>
          <c:smooth val="1"/>
        </c:ser>
        <c:ser>
          <c:idx val="1"/>
          <c:order val="1"/>
          <c:tx>
            <c:strRef>
              <c:f>'Live Calc'!$C$8</c:f>
              <c:strCache>
                <c:ptCount val="1"/>
                <c:pt idx="0">
                  <c:v>Body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Calc'!$K$17:$K$62</c:f>
              <c:numCache/>
            </c:numRef>
          </c:xVal>
          <c:yVal>
            <c:numRef>
              <c:f>'Live Calc'!$M$17:$M$62</c:f>
              <c:numCache/>
            </c:numRef>
          </c:yVal>
          <c:smooth val="1"/>
        </c:ser>
        <c:ser>
          <c:idx val="2"/>
          <c:order val="2"/>
          <c:tx>
            <c:strRef>
              <c:f>'Live Calc'!$D$8</c:f>
              <c:strCache>
                <c:ptCount val="1"/>
                <c:pt idx="0">
                  <c:v>Body 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Calc'!$K$17:$K$62</c:f>
              <c:numCache/>
            </c:numRef>
          </c:xVal>
          <c:yVal>
            <c:numRef>
              <c:f>'Live Calc'!$N$17:$N$62</c:f>
              <c:numCache/>
            </c:numRef>
          </c:yVal>
          <c:smooth val="1"/>
        </c:ser>
        <c:axId val="55878434"/>
        <c:axId val="33143859"/>
      </c:scatterChart>
      <c:valAx>
        <c:axId val="55878434"/>
        <c:scaling>
          <c:orientation val="minMax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143859"/>
        <c:crosses val="autoZero"/>
        <c:crossBetween val="midCat"/>
        <c:dispUnits/>
        <c:minorUnit val="25"/>
      </c:valAx>
      <c:valAx>
        <c:axId val="3314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Heat Energy Radiated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878434"/>
        <c:crossesAt val="150"/>
        <c:crossBetween val="midCat"/>
        <c:dispUnits/>
        <c:minorUnit val="1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Heat Radiated from an Emitting Body as a Function of the Surface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'Live Calc'!$B$8</c:f>
              <c:strCache>
                <c:ptCount val="1"/>
                <c:pt idx="0">
                  <c:v>Body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Calc'!$J$17:$J$62</c:f>
              <c:numCache/>
            </c:numRef>
          </c:xVal>
          <c:yVal>
            <c:numRef>
              <c:f>'Live Calc'!$L$17:$L$62</c:f>
              <c:numCache/>
            </c:numRef>
          </c:yVal>
          <c:smooth val="1"/>
        </c:ser>
        <c:ser>
          <c:idx val="1"/>
          <c:order val="1"/>
          <c:tx>
            <c:strRef>
              <c:f>'Live Calc'!$C$8</c:f>
              <c:strCache>
                <c:ptCount val="1"/>
                <c:pt idx="0">
                  <c:v>Body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Calc'!$J$17:$J$62</c:f>
              <c:numCache/>
            </c:numRef>
          </c:xVal>
          <c:yVal>
            <c:numRef>
              <c:f>'Live Calc'!$M$17:$M$62</c:f>
              <c:numCache/>
            </c:numRef>
          </c:yVal>
          <c:smooth val="1"/>
        </c:ser>
        <c:ser>
          <c:idx val="2"/>
          <c:order val="2"/>
          <c:tx>
            <c:strRef>
              <c:f>'Live Calc'!$D$8</c:f>
              <c:strCache>
                <c:ptCount val="1"/>
                <c:pt idx="0">
                  <c:v>Body 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Calc'!$J$17:$J$62</c:f>
              <c:numCache/>
            </c:numRef>
          </c:xVal>
          <c:yVal>
            <c:numRef>
              <c:f>'Live Calc'!$N$17:$N$62</c:f>
              <c:numCache/>
            </c:numRef>
          </c:yVal>
          <c:smooth val="1"/>
        </c:ser>
        <c:axId val="29859276"/>
        <c:axId val="298029"/>
      </c:scatterChart>
      <c:valAx>
        <c:axId val="29859276"/>
        <c:scaling>
          <c:orientation val="minMax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8029"/>
        <c:crossesAt val="-100"/>
        <c:crossBetween val="midCat"/>
        <c:dispUnits/>
        <c:minorUnit val="25"/>
      </c:valAx>
      <c:valAx>
        <c:axId val="29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Heat Energy Radiated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9859276"/>
        <c:crossesAt val="-100"/>
        <c:crossBetween val="midCat"/>
        <c:dispUnits/>
        <c:minorUnit val="1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695325</xdr:colOff>
      <xdr:row>38</xdr:row>
      <xdr:rowOff>47625</xdr:rowOff>
    </xdr:to>
    <xdr:graphicFrame>
      <xdr:nvGraphicFramePr>
        <xdr:cNvPr id="1" name="Chart 3"/>
        <xdr:cNvGraphicFramePr/>
      </xdr:nvGraphicFramePr>
      <xdr:xfrm>
        <a:off x="0" y="236220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7</xdr:col>
      <xdr:colOff>714375</xdr:colOff>
      <xdr:row>62</xdr:row>
      <xdr:rowOff>0</xdr:rowOff>
    </xdr:to>
    <xdr:graphicFrame>
      <xdr:nvGraphicFramePr>
        <xdr:cNvPr id="2" name="Chart 4"/>
        <xdr:cNvGraphicFramePr/>
      </xdr:nvGraphicFramePr>
      <xdr:xfrm>
        <a:off x="19050" y="6429375"/>
        <a:ext cx="57626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A1" sqref="A1"/>
    </sheetView>
  </sheetViews>
  <sheetFormatPr defaultColWidth="9.140625" defaultRowHeight="12.75"/>
  <cols>
    <col min="1" max="16" width="10.8515625" style="0" customWidth="1"/>
  </cols>
  <sheetData>
    <row r="1" spans="1:14" ht="12.75">
      <c r="A1" s="1" t="s">
        <v>1</v>
      </c>
      <c r="B1" s="2"/>
      <c r="J1" s="24" t="s">
        <v>3</v>
      </c>
      <c r="K1" s="25"/>
      <c r="L1" s="25"/>
      <c r="M1" s="26"/>
      <c r="N1" s="27"/>
    </row>
    <row r="2" spans="1:14" ht="14.25">
      <c r="A2" s="3" t="s">
        <v>19</v>
      </c>
      <c r="B2" s="2"/>
      <c r="J2" s="34" t="s">
        <v>14</v>
      </c>
      <c r="K2" s="35"/>
      <c r="L2" s="36"/>
      <c r="M2" s="20">
        <v>5.67051E-08</v>
      </c>
      <c r="N2" s="21" t="s">
        <v>4</v>
      </c>
    </row>
    <row r="3" spans="1:14" ht="13.5" thickBot="1">
      <c r="A3" s="3" t="s">
        <v>18</v>
      </c>
      <c r="B3" s="2"/>
      <c r="J3" s="40" t="s">
        <v>17</v>
      </c>
      <c r="K3" s="41"/>
      <c r="L3" s="42"/>
      <c r="M3" s="22">
        <v>-273.15</v>
      </c>
      <c r="N3" s="23" t="s">
        <v>9</v>
      </c>
    </row>
    <row r="4" spans="1:2" ht="12.75">
      <c r="A4" s="4" t="s">
        <v>0</v>
      </c>
      <c r="B4" s="2"/>
    </row>
    <row r="5" ht="13.5" thickBot="1"/>
    <row r="6" spans="1:2" ht="13.5" customHeight="1" thickBot="1">
      <c r="A6" s="28" t="s">
        <v>2</v>
      </c>
      <c r="B6" s="29"/>
    </row>
    <row r="7" ht="13.5" thickBot="1"/>
    <row r="8" spans="1:4" ht="12.75">
      <c r="A8" s="7"/>
      <c r="B8" s="5" t="s">
        <v>6</v>
      </c>
      <c r="C8" s="5" t="s">
        <v>7</v>
      </c>
      <c r="D8" s="6" t="s">
        <v>13</v>
      </c>
    </row>
    <row r="9" spans="1:4" ht="13.5" thickBot="1">
      <c r="A9" s="10" t="s">
        <v>16</v>
      </c>
      <c r="B9" s="8">
        <v>1</v>
      </c>
      <c r="C9" s="8">
        <v>0.653</v>
      </c>
      <c r="D9" s="9">
        <v>0.35</v>
      </c>
    </row>
    <row r="10" ht="12.75">
      <c r="A10" s="19">
        <f>IF(OR(B9&lt;0,B9&gt;1,C9&lt;0,C9&gt;1,D9&lt;0,D9&gt;1),"*Emissivity must be between the values of 0 and 1","")</f>
      </c>
    </row>
    <row r="11" ht="13.5" thickBot="1"/>
    <row r="12" spans="1:3" ht="12.75">
      <c r="A12" s="30" t="s">
        <v>11</v>
      </c>
      <c r="B12" s="31"/>
      <c r="C12" s="12">
        <v>-100</v>
      </c>
    </row>
    <row r="13" spans="1:3" ht="13.5" thickBot="1">
      <c r="A13" s="32" t="s">
        <v>12</v>
      </c>
      <c r="B13" s="33"/>
      <c r="C13" s="13">
        <v>5</v>
      </c>
    </row>
    <row r="14" ht="13.5" thickBot="1"/>
    <row r="15" spans="10:14" ht="14.25">
      <c r="J15" s="37" t="s">
        <v>5</v>
      </c>
      <c r="K15" s="39"/>
      <c r="L15" s="37" t="s">
        <v>15</v>
      </c>
      <c r="M15" s="38"/>
      <c r="N15" s="39"/>
    </row>
    <row r="16" spans="10:14" ht="15" thickBot="1">
      <c r="J16" s="43" t="s">
        <v>9</v>
      </c>
      <c r="K16" s="44" t="s">
        <v>10</v>
      </c>
      <c r="L16" s="45" t="s">
        <v>8</v>
      </c>
      <c r="M16" s="46"/>
      <c r="N16" s="47"/>
    </row>
    <row r="17" spans="10:14" ht="12.75">
      <c r="J17" s="49">
        <f>C12</f>
        <v>-100</v>
      </c>
      <c r="K17" s="50">
        <f>J17-$M$3</f>
        <v>173.14999999999998</v>
      </c>
      <c r="L17" s="51">
        <f>B$9*$M$2*$K17^4</f>
        <v>50.96970314516318</v>
      </c>
      <c r="M17" s="51">
        <f>C$9*$M$2*$K17^4</f>
        <v>33.28321615379156</v>
      </c>
      <c r="N17" s="52">
        <f>D$9*$M$2*$K17^4</f>
        <v>17.839396100807114</v>
      </c>
    </row>
    <row r="18" spans="10:14" ht="12.75">
      <c r="J18" s="11">
        <f>J17+$C$13</f>
        <v>-95</v>
      </c>
      <c r="K18" s="48">
        <f aca="true" t="shared" si="0" ref="K18:K62">J18-$M$3</f>
        <v>178.14999999999998</v>
      </c>
      <c r="L18" s="14">
        <f>B$9*$M$2*$K18^4</f>
        <v>57.1170051060302</v>
      </c>
      <c r="M18" s="14">
        <f>C$9*$M$2*$K18^4</f>
        <v>37.29740433423772</v>
      </c>
      <c r="N18" s="15">
        <f>D$9*$M$2*$K18^4</f>
        <v>19.990951787110568</v>
      </c>
    </row>
    <row r="19" spans="10:14" ht="12.75">
      <c r="J19" s="11">
        <f aca="true" t="shared" si="1" ref="J19:J42">J18+$C$13</f>
        <v>-90</v>
      </c>
      <c r="K19" s="48">
        <f t="shared" si="0"/>
        <v>183.14999999999998</v>
      </c>
      <c r="L19" s="14">
        <f>B$9*$M$2*$K19^4</f>
        <v>63.804280063253636</v>
      </c>
      <c r="M19" s="14">
        <f>C$9*$M$2*$K19^4</f>
        <v>41.664194881304624</v>
      </c>
      <c r="N19" s="15">
        <f>D$9*$M$2*$K19^4</f>
        <v>22.33149802213877</v>
      </c>
    </row>
    <row r="20" spans="10:14" ht="12.75">
      <c r="J20" s="11">
        <f t="shared" si="1"/>
        <v>-85</v>
      </c>
      <c r="K20" s="48">
        <f t="shared" si="0"/>
        <v>188.14999999999998</v>
      </c>
      <c r="L20" s="14">
        <f>B$9*$M$2*$K20^4</f>
        <v>71.06225934577849</v>
      </c>
      <c r="M20" s="14">
        <f>C$9*$M$2*$K20^4</f>
        <v>46.40365535279335</v>
      </c>
      <c r="N20" s="15">
        <f>D$9*$M$2*$K20^4</f>
        <v>24.871790771022468</v>
      </c>
    </row>
    <row r="21" spans="10:14" ht="12.75">
      <c r="J21" s="11">
        <f t="shared" si="1"/>
        <v>-80</v>
      </c>
      <c r="K21" s="48">
        <f t="shared" si="0"/>
        <v>193.14999999999998</v>
      </c>
      <c r="L21" s="14">
        <f>B$9*$M$2*$K21^4</f>
        <v>78.92252485904977</v>
      </c>
      <c r="M21" s="14">
        <f>C$9*$M$2*$K21^4</f>
        <v>51.5364087329595</v>
      </c>
      <c r="N21" s="15">
        <f>D$9*$M$2*$K21^4</f>
        <v>27.62288370066742</v>
      </c>
    </row>
    <row r="22" spans="10:14" ht="12.75">
      <c r="J22" s="11">
        <f t="shared" si="1"/>
        <v>-75</v>
      </c>
      <c r="K22" s="48">
        <f t="shared" si="0"/>
        <v>198.14999999999998</v>
      </c>
      <c r="L22" s="14">
        <f>B$9*$M$2*$K22^4</f>
        <v>87.4175090850125</v>
      </c>
      <c r="M22" s="14">
        <f>C$9*$M$2*$K22^4</f>
        <v>57.08363343251316</v>
      </c>
      <c r="N22" s="15">
        <f>D$9*$M$2*$K22^4</f>
        <v>30.59612817975437</v>
      </c>
    </row>
    <row r="23" spans="10:14" ht="12.75">
      <c r="J23" s="11">
        <f t="shared" si="1"/>
        <v>-70</v>
      </c>
      <c r="K23" s="48">
        <f t="shared" si="0"/>
        <v>203.14999999999998</v>
      </c>
      <c r="L23" s="14">
        <f>B$9*$M$2*$K23^4</f>
        <v>96.58049508211163</v>
      </c>
      <c r="M23" s="14">
        <f>C$9*$M$2*$K23^4</f>
        <v>63.06706328861889</v>
      </c>
      <c r="N23" s="15">
        <f>D$9*$M$2*$K23^4</f>
        <v>33.80317327873907</v>
      </c>
    </row>
    <row r="24" spans="10:14" ht="12.75">
      <c r="J24" s="11">
        <f t="shared" si="1"/>
        <v>-65</v>
      </c>
      <c r="K24" s="48">
        <f t="shared" si="0"/>
        <v>208.14999999999998</v>
      </c>
      <c r="L24" s="14">
        <f>B$9*$M$2*$K24^4</f>
        <v>106.44561648529219</v>
      </c>
      <c r="M24" s="14">
        <f>C$9*$M$2*$K24^4</f>
        <v>69.5089875648958</v>
      </c>
      <c r="N24" s="15">
        <f>D$9*$M$2*$K24^4</f>
        <v>37.25596576985226</v>
      </c>
    </row>
    <row r="25" spans="10:14" ht="12.75">
      <c r="J25" s="11">
        <f t="shared" si="1"/>
        <v>-60</v>
      </c>
      <c r="K25" s="48">
        <f t="shared" si="0"/>
        <v>213.14999999999998</v>
      </c>
      <c r="L25" s="14">
        <f>B$9*$M$2*$K25^4</f>
        <v>117.04785750599918</v>
      </c>
      <c r="M25" s="14">
        <f>C$9*$M$2*$K25^4</f>
        <v>76.43225095141746</v>
      </c>
      <c r="N25" s="15">
        <f>D$9*$M$2*$K25^4</f>
        <v>40.96675012709971</v>
      </c>
    </row>
    <row r="26" spans="10:14" ht="12.75">
      <c r="J26" s="11">
        <f t="shared" si="1"/>
        <v>-55</v>
      </c>
      <c r="K26" s="48">
        <f t="shared" si="0"/>
        <v>218.14999999999998</v>
      </c>
      <c r="L26" s="14">
        <f>B$9*$M$2*$K26^4</f>
        <v>128.4230529321776</v>
      </c>
      <c r="M26" s="14">
        <f>C$9*$M$2*$K26^4</f>
        <v>83.86025356471197</v>
      </c>
      <c r="N26" s="15">
        <f>D$9*$M$2*$K26^4</f>
        <v>44.948068526262155</v>
      </c>
    </row>
    <row r="27" spans="10:14" ht="12.75">
      <c r="J27" s="11">
        <f t="shared" si="1"/>
        <v>-50</v>
      </c>
      <c r="K27" s="48">
        <f t="shared" si="0"/>
        <v>223.14999999999998</v>
      </c>
      <c r="L27" s="14">
        <f>B$9*$M$2*$K27^4</f>
        <v>140.6078881282724</v>
      </c>
      <c r="M27" s="14">
        <f>C$9*$M$2*$K27^4</f>
        <v>91.8169509477619</v>
      </c>
      <c r="N27" s="15">
        <f>D$9*$M$2*$K27^4</f>
        <v>49.21276084489534</v>
      </c>
    </row>
    <row r="28" spans="10:14" ht="12.75">
      <c r="J28" s="11">
        <f t="shared" si="1"/>
        <v>-45</v>
      </c>
      <c r="K28" s="48">
        <f t="shared" si="0"/>
        <v>228.14999999999998</v>
      </c>
      <c r="L28" s="14">
        <f>B$9*$M$2*$K28^4</f>
        <v>153.63989903522864</v>
      </c>
      <c r="M28" s="14">
        <f>C$9*$M$2*$K28^4</f>
        <v>100.3268540700043</v>
      </c>
      <c r="N28" s="15">
        <f>D$9*$M$2*$K28^4</f>
        <v>53.77396466233002</v>
      </c>
    </row>
    <row r="29" spans="10:14" ht="12.75">
      <c r="J29" s="11">
        <f t="shared" si="1"/>
        <v>-40</v>
      </c>
      <c r="K29" s="48">
        <f t="shared" si="0"/>
        <v>233.14999999999998</v>
      </c>
      <c r="L29" s="14">
        <f>B$9*$M$2*$K29^4</f>
        <v>167.5574721704913</v>
      </c>
      <c r="M29" s="14">
        <f>C$9*$M$2*$K29^4</f>
        <v>109.41502932733084</v>
      </c>
      <c r="N29" s="15">
        <f>D$9*$M$2*$K29^4</f>
        <v>58.64511525967196</v>
      </c>
    </row>
    <row r="30" spans="10:14" ht="12.75">
      <c r="J30" s="11">
        <f t="shared" si="1"/>
        <v>-35</v>
      </c>
      <c r="K30" s="48">
        <f t="shared" si="0"/>
        <v>238.14999999999998</v>
      </c>
      <c r="L30" s="14">
        <f>B$9*$M$2*$K30^4</f>
        <v>182.39984462800544</v>
      </c>
      <c r="M30" s="14">
        <f>C$9*$M$2*$K30^4</f>
        <v>119.10709854208754</v>
      </c>
      <c r="N30" s="15">
        <f>D$9*$M$2*$K30^4</f>
        <v>63.839945619801895</v>
      </c>
    </row>
    <row r="31" spans="10:14" ht="12.75">
      <c r="J31" s="11">
        <f t="shared" si="1"/>
        <v>-30</v>
      </c>
      <c r="K31" s="48">
        <f t="shared" si="0"/>
        <v>243.14999999999998</v>
      </c>
      <c r="L31" s="14">
        <f>B$9*$M$2*$K31^4</f>
        <v>198.20710407821596</v>
      </c>
      <c r="M31" s="14">
        <f>C$9*$M$2*$K31^4</f>
        <v>129.42923896307502</v>
      </c>
      <c r="N31" s="15">
        <f>D$9*$M$2*$K31^4</f>
        <v>69.37248642737558</v>
      </c>
    </row>
    <row r="32" spans="10:14" ht="12.75">
      <c r="J32" s="11">
        <f t="shared" si="1"/>
        <v>-25</v>
      </c>
      <c r="K32" s="48">
        <f t="shared" si="0"/>
        <v>248.14999999999998</v>
      </c>
      <c r="L32" s="14">
        <f>B$9*$M$2*$K32^4</f>
        <v>215.0201887680679</v>
      </c>
      <c r="M32" s="14">
        <f>C$9*$M$2*$K32^4</f>
        <v>140.40818326554833</v>
      </c>
      <c r="N32" s="15">
        <f>D$9*$M$2*$K32^4</f>
        <v>75.25706606882376</v>
      </c>
    </row>
    <row r="33" spans="10:14" ht="12.75">
      <c r="J33" s="11">
        <f t="shared" si="1"/>
        <v>-20</v>
      </c>
      <c r="K33" s="48">
        <f t="shared" si="0"/>
        <v>253.14999999999998</v>
      </c>
      <c r="L33" s="14">
        <f>B$9*$M$2*$K33^4</f>
        <v>232.88088752100631</v>
      </c>
      <c r="M33" s="14">
        <f>C$9*$M$2*$K33^4</f>
        <v>152.07121955121713</v>
      </c>
      <c r="N33" s="15">
        <f>D$9*$M$2*$K33^4</f>
        <v>81.5083106323522</v>
      </c>
    </row>
    <row r="34" spans="10:14" ht="12.75">
      <c r="J34" s="11">
        <f t="shared" si="1"/>
        <v>-15</v>
      </c>
      <c r="K34" s="48">
        <f t="shared" si="0"/>
        <v>258.15</v>
      </c>
      <c r="L34" s="14">
        <f>B$9*$M$2*$K34^4</f>
        <v>251.83183973697612</v>
      </c>
      <c r="M34" s="14">
        <f>C$9*$M$2*$K34^4</f>
        <v>164.4461913482454</v>
      </c>
      <c r="N34" s="15">
        <f>D$9*$M$2*$K34^4</f>
        <v>88.14114390794164</v>
      </c>
    </row>
    <row r="35" spans="10:14" ht="12.75">
      <c r="J35" s="11">
        <f t="shared" si="1"/>
        <v>-10</v>
      </c>
      <c r="K35" s="48">
        <f t="shared" si="0"/>
        <v>263.15</v>
      </c>
      <c r="L35" s="14">
        <f>B$9*$M$2*$K35^4</f>
        <v>271.91653539242236</v>
      </c>
      <c r="M35" s="14">
        <f>C$9*$M$2*$K35^4</f>
        <v>177.5614976112518</v>
      </c>
      <c r="N35" s="15">
        <f>D$9*$M$2*$K35^4</f>
        <v>95.17078738734783</v>
      </c>
    </row>
    <row r="36" spans="10:14" ht="12.75">
      <c r="J36" s="11">
        <f t="shared" si="1"/>
        <v>-5</v>
      </c>
      <c r="K36" s="48">
        <f t="shared" si="0"/>
        <v>268.15</v>
      </c>
      <c r="L36" s="14">
        <f>B$9*$M$2*$K36^4</f>
        <v>293.17931504029</v>
      </c>
      <c r="M36" s="14">
        <f>C$9*$M$2*$K36^4</f>
        <v>191.44609272130936</v>
      </c>
      <c r="N36" s="15">
        <f>D$9*$M$2*$K36^4</f>
        <v>102.6127602641015</v>
      </c>
    </row>
    <row r="37" spans="10:14" ht="12.75">
      <c r="J37" s="11">
        <f t="shared" si="1"/>
        <v>0</v>
      </c>
      <c r="K37" s="48">
        <f t="shared" si="0"/>
        <v>273.15</v>
      </c>
      <c r="L37" s="14">
        <f>B$9*$M$2*$K37^4</f>
        <v>315.6653698100241</v>
      </c>
      <c r="M37" s="14">
        <f>C$9*$M$2*$K37^4</f>
        <v>206.12948648594573</v>
      </c>
      <c r="N37" s="15">
        <f>D$9*$M$2*$K37^4</f>
        <v>110.48287943350843</v>
      </c>
    </row>
    <row r="38" spans="10:14" ht="12.75">
      <c r="J38" s="11">
        <f t="shared" si="1"/>
        <v>5</v>
      </c>
      <c r="K38" s="48">
        <f t="shared" si="0"/>
        <v>278.15</v>
      </c>
      <c r="L38" s="14">
        <f>B$9*$M$2*$K38^4</f>
        <v>339.42074140756955</v>
      </c>
      <c r="M38" s="14">
        <f>C$9*$M$2*$K38^4</f>
        <v>221.64174413914293</v>
      </c>
      <c r="N38" s="15">
        <f>D$9*$M$2*$K38^4</f>
        <v>118.79725949264935</v>
      </c>
    </row>
    <row r="39" spans="10:14" ht="12.75">
      <c r="J39" s="11">
        <f t="shared" si="1"/>
        <v>10</v>
      </c>
      <c r="K39" s="48">
        <f t="shared" si="0"/>
        <v>283.15</v>
      </c>
      <c r="L39" s="14">
        <f>B$9*$M$2*$K39^4</f>
        <v>364.4923221153715</v>
      </c>
      <c r="M39" s="14">
        <f>C$9*$M$2*$K39^4</f>
        <v>238.01348634133763</v>
      </c>
      <c r="N39" s="15">
        <f>D$9*$M$2*$K39^4</f>
        <v>127.57231274038003</v>
      </c>
    </row>
    <row r="40" spans="10:14" ht="12.75">
      <c r="J40" s="11">
        <f t="shared" si="1"/>
        <v>15</v>
      </c>
      <c r="K40" s="48">
        <f t="shared" si="0"/>
        <v>288.15</v>
      </c>
      <c r="L40" s="14">
        <f>B$9*$M$2*$K40^4</f>
        <v>390.9278547923749</v>
      </c>
      <c r="M40" s="14">
        <f>C$9*$M$2*$K40^4</f>
        <v>255.27588917942083</v>
      </c>
      <c r="N40" s="15">
        <f>D$9*$M$2*$K40^4</f>
        <v>136.8247491773312</v>
      </c>
    </row>
    <row r="41" spans="10:14" ht="12.75">
      <c r="J41" s="11">
        <f t="shared" si="1"/>
        <v>20</v>
      </c>
      <c r="K41" s="48">
        <f t="shared" si="0"/>
        <v>293.15</v>
      </c>
      <c r="L41" s="14">
        <f>B$9*$M$2*$K41^4</f>
        <v>418.77593287402465</v>
      </c>
      <c r="M41" s="14">
        <f>C$9*$M$2*$K41^4</f>
        <v>273.46068416673813</v>
      </c>
      <c r="N41" s="15">
        <f>D$9*$M$2*$K41^4</f>
        <v>146.57157650590864</v>
      </c>
    </row>
    <row r="42" spans="10:14" ht="12.75">
      <c r="J42" s="11">
        <f t="shared" si="1"/>
        <v>25</v>
      </c>
      <c r="K42" s="48">
        <f t="shared" si="0"/>
        <v>298.15</v>
      </c>
      <c r="L42" s="14">
        <f>B$9*$M$2*$K42^4</f>
        <v>448.0860003722659</v>
      </c>
      <c r="M42" s="14">
        <f>C$9*$M$2*$K42^4</f>
        <v>292.60015824308965</v>
      </c>
      <c r="N42" s="15">
        <f>D$9*$M$2*$K42^4</f>
        <v>156.83010013029306</v>
      </c>
    </row>
    <row r="43" spans="10:14" ht="12.75">
      <c r="J43" s="11">
        <f aca="true" t="shared" si="2" ref="J43:J62">J42+$C$13</f>
        <v>30</v>
      </c>
      <c r="K43" s="48">
        <f t="shared" si="0"/>
        <v>303.15</v>
      </c>
      <c r="L43" s="14">
        <f aca="true" t="shared" si="3" ref="L43:L62">B$9*$M$2*$K43^4</f>
        <v>478.9083518755435</v>
      </c>
      <c r="M43" s="14">
        <f aca="true" t="shared" si="4" ref="M43:M62">C$9*$M$2*$K43^4</f>
        <v>312.7271537747299</v>
      </c>
      <c r="N43" s="15">
        <f aca="true" t="shared" si="5" ref="N43:N62">D$9*$M$2*$K43^4</f>
        <v>167.6179231564402</v>
      </c>
    </row>
    <row r="44" spans="10:14" ht="12.75">
      <c r="J44" s="11">
        <f t="shared" si="2"/>
        <v>35</v>
      </c>
      <c r="K44" s="48">
        <f t="shared" si="0"/>
        <v>308.15</v>
      </c>
      <c r="L44" s="14">
        <f t="shared" si="3"/>
        <v>511.2941325488025</v>
      </c>
      <c r="M44" s="14">
        <f t="shared" si="4"/>
        <v>333.87506855436806</v>
      </c>
      <c r="N44" s="15">
        <f t="shared" si="5"/>
        <v>178.95294639208086</v>
      </c>
    </row>
    <row r="45" spans="10:14" ht="12.75">
      <c r="J45" s="11">
        <f t="shared" si="2"/>
        <v>40</v>
      </c>
      <c r="K45" s="48">
        <f t="shared" si="0"/>
        <v>313.15</v>
      </c>
      <c r="L45" s="14">
        <f t="shared" si="3"/>
        <v>545.295338133488</v>
      </c>
      <c r="M45" s="14">
        <f t="shared" si="4"/>
        <v>356.0778558011677</v>
      </c>
      <c r="N45" s="15">
        <f t="shared" si="5"/>
        <v>190.8533683467208</v>
      </c>
    </row>
    <row r="46" spans="10:14" ht="12.75">
      <c r="J46" s="11">
        <f t="shared" si="2"/>
        <v>45</v>
      </c>
      <c r="K46" s="48">
        <f t="shared" si="0"/>
        <v>318.15</v>
      </c>
      <c r="L46" s="14">
        <f t="shared" si="3"/>
        <v>580.9648149475449</v>
      </c>
      <c r="M46" s="14">
        <f t="shared" si="4"/>
        <v>379.3700241607469</v>
      </c>
      <c r="N46" s="15">
        <f t="shared" si="5"/>
        <v>203.33768523164073</v>
      </c>
    </row>
    <row r="47" spans="10:14" ht="12.75">
      <c r="J47" s="11">
        <f t="shared" si="2"/>
        <v>50</v>
      </c>
      <c r="K47" s="48">
        <f t="shared" si="0"/>
        <v>323.15</v>
      </c>
      <c r="L47" s="14">
        <f t="shared" si="3"/>
        <v>618.3562598854184</v>
      </c>
      <c r="M47" s="14">
        <f t="shared" si="4"/>
        <v>403.7866377051782</v>
      </c>
      <c r="N47" s="15">
        <f t="shared" si="5"/>
        <v>216.4246909598964</v>
      </c>
    </row>
    <row r="48" spans="10:14" ht="12.75">
      <c r="J48" s="11">
        <f t="shared" si="2"/>
        <v>55</v>
      </c>
      <c r="K48" s="48">
        <f t="shared" si="0"/>
        <v>328.15</v>
      </c>
      <c r="L48" s="14">
        <f t="shared" si="3"/>
        <v>657.5242204180531</v>
      </c>
      <c r="M48" s="14">
        <f t="shared" si="4"/>
        <v>429.36331593298866</v>
      </c>
      <c r="N48" s="15">
        <f t="shared" si="5"/>
        <v>230.13347714631857</v>
      </c>
    </row>
    <row r="49" spans="10:14" ht="12.75">
      <c r="J49" s="11">
        <f t="shared" si="2"/>
        <v>60</v>
      </c>
      <c r="K49" s="48">
        <f t="shared" si="0"/>
        <v>333.15</v>
      </c>
      <c r="L49" s="14">
        <f t="shared" si="3"/>
        <v>698.5240945928942</v>
      </c>
      <c r="M49" s="14">
        <f t="shared" si="4"/>
        <v>456.1362337691599</v>
      </c>
      <c r="N49" s="15">
        <f t="shared" si="5"/>
        <v>244.48343310751295</v>
      </c>
    </row>
    <row r="50" spans="10:14" ht="12.75">
      <c r="J50" s="11">
        <f t="shared" si="2"/>
        <v>65</v>
      </c>
      <c r="K50" s="48">
        <f t="shared" si="0"/>
        <v>338.15</v>
      </c>
      <c r="L50" s="14">
        <f t="shared" si="3"/>
        <v>741.4121310338868</v>
      </c>
      <c r="M50" s="14">
        <f t="shared" si="4"/>
        <v>484.1421215651281</v>
      </c>
      <c r="N50" s="15">
        <f t="shared" si="5"/>
        <v>259.49424586186035</v>
      </c>
    </row>
    <row r="51" spans="10:14" ht="12.75">
      <c r="J51" s="11">
        <f t="shared" si="2"/>
        <v>70</v>
      </c>
      <c r="K51" s="48">
        <f t="shared" si="0"/>
        <v>343.15</v>
      </c>
      <c r="L51" s="14">
        <f t="shared" si="3"/>
        <v>786.2454289414759</v>
      </c>
      <c r="M51" s="14">
        <f t="shared" si="4"/>
        <v>513.4182650987838</v>
      </c>
      <c r="N51" s="15">
        <f t="shared" si="5"/>
        <v>275.18590012951654</v>
      </c>
    </row>
    <row r="52" spans="10:14" ht="12.75">
      <c r="J52" s="11">
        <f t="shared" si="2"/>
        <v>75</v>
      </c>
      <c r="K52" s="48">
        <f t="shared" si="0"/>
        <v>348.15</v>
      </c>
      <c r="L52" s="14">
        <f t="shared" si="3"/>
        <v>833.0819380926064</v>
      </c>
      <c r="M52" s="14">
        <f t="shared" si="4"/>
        <v>544.0025055744719</v>
      </c>
      <c r="N52" s="15">
        <f t="shared" si="5"/>
        <v>291.5786783324122</v>
      </c>
    </row>
    <row r="53" spans="10:14" ht="12.75">
      <c r="J53" s="11">
        <f t="shared" si="2"/>
        <v>80</v>
      </c>
      <c r="K53" s="48">
        <f t="shared" si="0"/>
        <v>353.15</v>
      </c>
      <c r="L53" s="14">
        <f t="shared" si="3"/>
        <v>881.9804588407233</v>
      </c>
      <c r="M53" s="14">
        <f t="shared" si="4"/>
        <v>575.9332396229923</v>
      </c>
      <c r="N53" s="15">
        <f t="shared" si="5"/>
        <v>308.69316059425313</v>
      </c>
    </row>
    <row r="54" spans="10:14" ht="12.75">
      <c r="J54" s="11">
        <f t="shared" si="2"/>
        <v>85</v>
      </c>
      <c r="K54" s="48">
        <f t="shared" si="0"/>
        <v>358.15</v>
      </c>
      <c r="L54" s="14">
        <f t="shared" si="3"/>
        <v>933.0006421157715</v>
      </c>
      <c r="M54" s="14">
        <f t="shared" si="4"/>
        <v>609.2494193015988</v>
      </c>
      <c r="N54" s="15">
        <f t="shared" si="5"/>
        <v>326.55022474052</v>
      </c>
    </row>
    <row r="55" spans="10:14" ht="12.75">
      <c r="J55" s="11">
        <f t="shared" si="2"/>
        <v>90</v>
      </c>
      <c r="K55" s="48">
        <f t="shared" si="0"/>
        <v>363.15</v>
      </c>
      <c r="L55" s="14">
        <f t="shared" si="3"/>
        <v>986.2029894241964</v>
      </c>
      <c r="M55" s="14">
        <f t="shared" si="4"/>
        <v>643.9905520940002</v>
      </c>
      <c r="N55" s="15">
        <f t="shared" si="5"/>
        <v>345.1710462984687</v>
      </c>
    </row>
    <row r="56" spans="10:14" ht="12.75">
      <c r="J56" s="11">
        <f t="shared" si="2"/>
        <v>95</v>
      </c>
      <c r="K56" s="48">
        <f t="shared" si="0"/>
        <v>368.15</v>
      </c>
      <c r="L56" s="14">
        <f t="shared" si="3"/>
        <v>1041.6488528489424</v>
      </c>
      <c r="M56" s="14">
        <f t="shared" si="4"/>
        <v>680.1967009103594</v>
      </c>
      <c r="N56" s="15">
        <f t="shared" si="5"/>
        <v>364.5770984971298</v>
      </c>
    </row>
    <row r="57" spans="10:14" ht="12.75">
      <c r="J57" s="11">
        <f t="shared" si="2"/>
        <v>100</v>
      </c>
      <c r="K57" s="48">
        <f t="shared" si="0"/>
        <v>373.15</v>
      </c>
      <c r="L57" s="14">
        <f t="shared" si="3"/>
        <v>1099.400435049455</v>
      </c>
      <c r="M57" s="14">
        <f t="shared" si="4"/>
        <v>717.908484087294</v>
      </c>
      <c r="N57" s="15">
        <f t="shared" si="5"/>
        <v>384.7901522673092</v>
      </c>
    </row>
    <row r="58" spans="10:14" ht="12.75">
      <c r="J58" s="11">
        <f t="shared" si="2"/>
        <v>105</v>
      </c>
      <c r="K58" s="48">
        <f t="shared" si="0"/>
        <v>378.15</v>
      </c>
      <c r="L58" s="14">
        <f t="shared" si="3"/>
        <v>1159.520789261679</v>
      </c>
      <c r="M58" s="14">
        <f t="shared" si="4"/>
        <v>757.1670753878764</v>
      </c>
      <c r="N58" s="15">
        <f t="shared" si="5"/>
        <v>405.83227624158764</v>
      </c>
    </row>
    <row r="59" spans="10:14" ht="12.75">
      <c r="J59" s="11">
        <f t="shared" si="2"/>
        <v>110</v>
      </c>
      <c r="K59" s="48">
        <f t="shared" si="0"/>
        <v>383.15</v>
      </c>
      <c r="L59" s="14">
        <f t="shared" si="3"/>
        <v>1222.0738192980593</v>
      </c>
      <c r="M59" s="14">
        <f t="shared" si="4"/>
        <v>798.0142040016328</v>
      </c>
      <c r="N59" s="15">
        <f t="shared" si="5"/>
        <v>427.72583675432077</v>
      </c>
    </row>
    <row r="60" spans="10:14" ht="12.75">
      <c r="J60" s="11">
        <f t="shared" si="2"/>
        <v>115</v>
      </c>
      <c r="K60" s="48">
        <f t="shared" si="0"/>
        <v>388.15</v>
      </c>
      <c r="L60" s="14">
        <f t="shared" si="3"/>
        <v>1287.1242795475414</v>
      </c>
      <c r="M60" s="14">
        <f t="shared" si="4"/>
        <v>840.4921545445445</v>
      </c>
      <c r="N60" s="15">
        <f t="shared" si="5"/>
        <v>450.49349784163945</v>
      </c>
    </row>
    <row r="61" spans="10:14" ht="12.75">
      <c r="J61" s="11">
        <f t="shared" si="2"/>
        <v>120</v>
      </c>
      <c r="K61" s="48">
        <f t="shared" si="0"/>
        <v>393.15</v>
      </c>
      <c r="L61" s="14">
        <f t="shared" si="3"/>
        <v>1354.7377749755697</v>
      </c>
      <c r="M61" s="14">
        <f t="shared" si="4"/>
        <v>884.6437670590469</v>
      </c>
      <c r="N61" s="15">
        <f t="shared" si="5"/>
        <v>474.1582212414493</v>
      </c>
    </row>
    <row r="62" spans="10:14" ht="13.5" thickBot="1">
      <c r="J62" s="18">
        <f t="shared" si="2"/>
        <v>125</v>
      </c>
      <c r="K62" s="53">
        <f t="shared" si="0"/>
        <v>398.15</v>
      </c>
      <c r="L62" s="16">
        <f t="shared" si="3"/>
        <v>1424.9807611240894</v>
      </c>
      <c r="M62" s="16">
        <f t="shared" si="4"/>
        <v>930.5124370140303</v>
      </c>
      <c r="N62" s="17">
        <f t="shared" si="5"/>
        <v>498.74326639343127</v>
      </c>
    </row>
  </sheetData>
  <mergeCells count="9">
    <mergeCell ref="L16:N16"/>
    <mergeCell ref="J1:N1"/>
    <mergeCell ref="A6:B6"/>
    <mergeCell ref="A12:B12"/>
    <mergeCell ref="A13:B13"/>
    <mergeCell ref="J2:L2"/>
    <mergeCell ref="L15:N15"/>
    <mergeCell ref="J15:K15"/>
    <mergeCell ref="J3:L3"/>
  </mergeCells>
  <printOptions/>
  <pageMargins left="0.5" right="0.5" top="0.5" bottom="0.5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2011-08-03T01:22:49Z</cp:lastPrinted>
  <dcterms:created xsi:type="dcterms:W3CDTF">2011-07-21T23:55:48Z</dcterms:created>
  <dcterms:modified xsi:type="dcterms:W3CDTF">2011-08-03T01:24:55Z</dcterms:modified>
  <cp:category/>
  <cp:version/>
  <cp:contentType/>
  <cp:contentStatus/>
</cp:coreProperties>
</file>